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AAA ДЕЛОПРОИЗВОДИТЕЛЬ\"/>
    </mc:Choice>
  </mc:AlternateContent>
  <bookViews>
    <workbookView xWindow="0" yWindow="0" windowWidth="20490" windowHeight="7650"/>
  </bookViews>
  <sheets>
    <sheet name="Лист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M8" i="1"/>
  <c r="J8" i="1"/>
  <c r="G8" i="1"/>
  <c r="I8" i="1" s="1"/>
  <c r="F8" i="1"/>
  <c r="C8" i="1"/>
  <c r="E8" i="1" s="1"/>
  <c r="K8" i="1" l="1"/>
  <c r="D8" i="1"/>
  <c r="H8" i="1"/>
  <c r="L8" i="1"/>
  <c r="Y8" i="1" l="1"/>
  <c r="V8" i="1"/>
  <c r="W8" i="1" s="1"/>
  <c r="Z8" i="1"/>
</calcChain>
</file>

<file path=xl/sharedStrings.xml><?xml version="1.0" encoding="utf-8"?>
<sst xmlns="http://schemas.openxmlformats.org/spreadsheetml/2006/main" count="23" uniqueCount="23">
  <si>
    <t xml:space="preserve">Сводная информация по открытым бюджетам  за 2024 год 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</si>
  <si>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</si>
  <si>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</si>
  <si>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</si>
  <si>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</si>
  <si>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</si>
  <si>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</si>
  <si>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1 квартал</t>
  </si>
  <si>
    <t xml:space="preserve">2 квартал </t>
  </si>
  <si>
    <t>3 квартал</t>
  </si>
  <si>
    <t xml:space="preserve">4 квартал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</si>
  <si>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</si>
  <si>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</si>
  <si>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</si>
  <si>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</si>
  <si>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</si>
  <si>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</si>
  <si>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</si>
  <si>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</si>
  <si>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</si>
  <si>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</si>
  <si>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</si>
  <si>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ОШ с.Кызылегис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</si>
</sst>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419]General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3" fillId="0" borderId="0" xfId="0" applyFont="1" applyBorder="1" applyAlignment="1">
      <alignment horizontal="center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165" fontId="7" fillId="2" borderId="10" xfId="1" applyFont="1" applyFill="1" applyBorder="1" applyAlignment="1">
      <alignment horizontal="center" vertical="center" wrapText="1"/>
    </xf>
    <xf numFmtId="0" fontId="8" fillId="2" borderId="11" xfId="0" applyFont="1" applyFill="1" applyBorder="1"/>
    <xf numFmtId="164" fontId="9" fillId="2" borderId="5" xfId="1" applyNumberFormat="1" applyFont="1" applyFill="1" applyBorder="1" applyAlignment="1">
      <alignment vertical="top" wrapText="1"/>
    </xf>
    <xf numFmtId="3" fontId="10" fillId="2" borderId="9" xfId="0" applyNumberFormat="1" applyFont="1" applyFill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3" fontId="10" fillId="2" borderId="5" xfId="0" applyNumberFormat="1" applyFont="1" applyFill="1" applyBorder="1" applyAlignment="1">
      <alignment horizontal="center" vertical="center" wrapText="1"/>
    </xf>
    <xf numFmtId="4" fontId="0" fillId="2" borderId="5" xfId="0" applyNumberFormat="1" applyFill="1" applyBorder="1"/>
    <xf numFmtId="0" fontId="0" fillId="2" borderId="5" xfId="0" applyFill="1" applyBorder="1"/>
    <xf numFmtId="164" fontId="0" fillId="2" borderId="5" xfId="0" applyNumberForma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92;&#1077;&#1074;&#1088;&#1072;&#1083;&#1100;%20&#1058;&#1040;&#1056;&#1048;&#1060;&#1048;&#1050;&#1040;&#1062;&#1048;&#1071;%202024&#1075;&#1075;%20&#8212;%20&#8212;%20&#1082;&#1086;&#1087;&#1080;&#1103;/&#1064;&#1058;&#1040;&#1058;&#1053;&#1054;&#1045;%20&#1064;&#1050;&#1054;&#1051;&#1067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2;&#1054;&#1048;%20&#1076;&#1086;&#1082;&#1091;&#1084;&#1077;&#1085;&#1090;&#1099;/&#1087;&#1077;&#1088;&#1077;&#1093;&#1086;&#1076;%20&#1085;&#1072;%20&#1091;&#1075;&#1086;&#1083;&#1100;%2025.05.2022&#1075;/&#1056;&#1072;&#1089;&#1095;&#1077;&#1090;%20&#1091;&#1075;&#1083;&#1103;%20&#1085;&#1072;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52">
          <cell r="J52">
            <v>3830868.4139168495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ская"/>
      <sheetName val="Еликты"/>
      <sheetName val="Бирлестык"/>
      <sheetName val="Еленовка"/>
      <sheetName val="Долом"/>
      <sheetName val="ЗСШ №1"/>
      <sheetName val="ЗКСШ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,71 расчет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>
        <row r="7">
          <cell r="L7">
            <v>227416.69517087215</v>
          </cell>
        </row>
        <row r="54">
          <cell r="L54">
            <v>59434.772715603831</v>
          </cell>
        </row>
      </sheetData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 refreshError="1">
        <row r="9">
          <cell r="AC9">
            <v>5736.48</v>
          </cell>
        </row>
        <row r="52">
          <cell r="AC52">
            <v>5415.3200000000006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workbookViewId="0">
      <selection activeCell="R8" sqref="R8"/>
    </sheetView>
  </sheetViews>
  <sheetFormatPr defaultRowHeight="15" x14ac:dyDescent="0.25"/>
  <sheetData>
    <row r="1" spans="1:27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27" ht="31.5" x14ac:dyDescent="0.25">
      <c r="A3" s="2" t="s">
        <v>1</v>
      </c>
      <c r="B3" s="3"/>
      <c r="C3" s="3"/>
      <c r="D3" s="3"/>
      <c r="E3" s="3"/>
      <c r="F3" s="4" t="s">
        <v>2</v>
      </c>
      <c r="G3" s="4"/>
      <c r="H3" s="5" t="s">
        <v>3</v>
      </c>
      <c r="I3" s="6"/>
      <c r="J3" s="7"/>
      <c r="K3" s="6" t="s">
        <v>4</v>
      </c>
      <c r="L3" s="8" t="s">
        <v>5</v>
      </c>
      <c r="M3" s="9"/>
      <c r="N3" s="9"/>
      <c r="O3" s="9"/>
      <c r="P3" s="9"/>
      <c r="Q3" s="10"/>
      <c r="R3" s="11"/>
      <c r="S3" s="12"/>
      <c r="T3" s="12"/>
      <c r="U3" s="13" t="s">
        <v>6</v>
      </c>
      <c r="V3" s="14" t="s">
        <v>7</v>
      </c>
      <c r="W3" s="15"/>
      <c r="X3" s="14" t="s">
        <v>8</v>
      </c>
      <c r="Y3" s="14" t="s">
        <v>9</v>
      </c>
      <c r="Z3" s="14" t="s">
        <v>10</v>
      </c>
    </row>
    <row r="4" spans="1:27" ht="15.75" x14ac:dyDescent="0.25">
      <c r="A4" s="16"/>
      <c r="B4" s="16"/>
      <c r="C4" s="16"/>
      <c r="D4" s="16"/>
      <c r="E4" s="16"/>
      <c r="F4" s="16"/>
      <c r="G4" s="16"/>
      <c r="H4" s="16"/>
      <c r="I4" s="16"/>
      <c r="J4" s="17"/>
      <c r="K4" s="18"/>
      <c r="L4" s="19"/>
      <c r="M4" s="19"/>
      <c r="N4" s="19"/>
      <c r="O4" s="19"/>
      <c r="P4" s="19"/>
      <c r="Q4" s="19"/>
      <c r="R4" s="20"/>
      <c r="S4" s="21"/>
      <c r="T4" s="21"/>
      <c r="U4" s="22"/>
      <c r="V4" s="14"/>
      <c r="W4" s="15"/>
      <c r="X4" s="14"/>
      <c r="Y4" s="14"/>
      <c r="Z4" s="14"/>
    </row>
    <row r="5" spans="1:27" ht="15.75" x14ac:dyDescent="0.25">
      <c r="A5" s="23"/>
      <c r="B5" s="24"/>
      <c r="C5" s="24"/>
      <c r="D5" s="24"/>
      <c r="E5" s="24"/>
      <c r="F5" s="17"/>
      <c r="G5" s="17"/>
      <c r="H5" s="17"/>
      <c r="I5" s="17"/>
      <c r="J5" s="17"/>
      <c r="K5" s="18"/>
      <c r="L5" s="19"/>
      <c r="M5" s="19"/>
      <c r="N5" s="19"/>
      <c r="O5" s="19"/>
      <c r="P5" s="19"/>
      <c r="Q5" s="19"/>
      <c r="R5" s="20"/>
      <c r="S5" s="21"/>
      <c r="T5" s="21"/>
      <c r="U5" s="22"/>
      <c r="V5" s="14"/>
      <c r="W5" s="15"/>
      <c r="X5" s="14"/>
      <c r="Y5" s="14"/>
      <c r="Z5" s="14"/>
    </row>
    <row r="6" spans="1:27" ht="15.75" x14ac:dyDescent="0.25">
      <c r="A6" s="25"/>
      <c r="B6" s="26"/>
      <c r="C6" s="27" t="s">
        <v>11</v>
      </c>
      <c r="D6" s="27"/>
      <c r="E6" s="27"/>
      <c r="F6" s="28" t="s">
        <v>12</v>
      </c>
      <c r="G6" s="28"/>
      <c r="H6" s="29" t="s">
        <v>13</v>
      </c>
      <c r="I6" s="29"/>
      <c r="J6" s="29"/>
      <c r="K6" s="18"/>
      <c r="L6" s="8" t="s">
        <v>14</v>
      </c>
      <c r="M6" s="9"/>
      <c r="N6" s="9"/>
      <c r="O6" s="9"/>
      <c r="P6" s="10"/>
      <c r="Q6" s="30" t="s">
        <v>15</v>
      </c>
      <c r="R6" s="20"/>
      <c r="S6" s="21"/>
      <c r="T6" s="21"/>
      <c r="U6" s="22"/>
      <c r="V6" s="14"/>
      <c r="W6" s="15"/>
      <c r="X6" s="14"/>
      <c r="Y6" s="14"/>
      <c r="Z6" s="14"/>
    </row>
    <row r="7" spans="1:27" ht="78.75" x14ac:dyDescent="0.25">
      <c r="A7" s="25"/>
      <c r="B7" s="26">
        <v>111</v>
      </c>
      <c r="C7" s="26">
        <v>121</v>
      </c>
      <c r="D7" s="26">
        <v>122</v>
      </c>
      <c r="E7" s="26">
        <v>124</v>
      </c>
      <c r="F7" s="28" t="s">
        <v>16</v>
      </c>
      <c r="G7" s="28">
        <v>116</v>
      </c>
      <c r="H7" s="28">
        <v>121</v>
      </c>
      <c r="I7" s="28">
        <v>122</v>
      </c>
      <c r="J7" s="28">
        <v>124</v>
      </c>
      <c r="K7" s="31"/>
      <c r="L7" s="28" t="s">
        <v>17</v>
      </c>
      <c r="M7" s="32" t="s">
        <v>18</v>
      </c>
      <c r="N7" s="33" t="s">
        <v>19</v>
      </c>
      <c r="O7" s="33" t="s">
        <v>20</v>
      </c>
      <c r="P7" s="33" t="s">
        <v>21</v>
      </c>
      <c r="Q7" s="34"/>
      <c r="R7" s="35"/>
      <c r="S7" s="36"/>
      <c r="T7" s="36"/>
      <c r="U7" s="37"/>
      <c r="V7" s="14"/>
      <c r="W7" s="15"/>
      <c r="X7" s="14"/>
      <c r="Y7" s="14"/>
      <c r="Z7" s="14"/>
    </row>
    <row r="8" spans="1:27" ht="15.75" x14ac:dyDescent="0.25">
      <c r="A8" s="38">
        <v>47</v>
      </c>
      <c r="B8" s="39" t="s">
        <v>22</v>
      </c>
      <c r="C8" s="40">
        <f>'[1]Свод '!$J$52/1000</f>
        <v>3830.8684139168495</v>
      </c>
      <c r="D8" s="40">
        <f t="shared" ref="D8" si="0">(C8-C8*10%)*6%</f>
        <v>206.86689435150984</v>
      </c>
      <c r="E8" s="40">
        <f t="shared" ref="E8" si="1">(C8-C8*10%)*3.5%</f>
        <v>120.67235503838077</v>
      </c>
      <c r="F8" s="40">
        <f t="shared" ref="F8" si="2">C8*2%</f>
        <v>76.617368278336997</v>
      </c>
      <c r="G8" s="41">
        <f>'[2]Свод '!$L$54</f>
        <v>59434.772715603831</v>
      </c>
      <c r="H8" s="41">
        <f t="shared" ref="H8" si="3">G8*1.5%</f>
        <v>891.52159073405744</v>
      </c>
      <c r="I8" s="41">
        <f t="shared" ref="I8" si="4">(G8-G8*10%)*6%</f>
        <v>3209.4777266426067</v>
      </c>
      <c r="J8" s="41">
        <f t="shared" ref="J8" si="5">(G8-G8*10%)*3.5%</f>
        <v>1872.1953405415209</v>
      </c>
      <c r="K8" s="41">
        <f t="shared" ref="K8" si="6">G8*2%</f>
        <v>1188.6954543120767</v>
      </c>
      <c r="L8" s="41">
        <f t="shared" ref="L8" si="7">G8+I8+J8+K8+H8</f>
        <v>66596.662827834094</v>
      </c>
      <c r="M8" s="42">
        <f>[3]Лист2!$AC$52</f>
        <v>5415.3200000000006</v>
      </c>
      <c r="N8" s="43">
        <v>465</v>
      </c>
      <c r="O8" s="43">
        <f>208.3+184</f>
        <v>392.3</v>
      </c>
      <c r="P8" s="44">
        <v>125</v>
      </c>
      <c r="Q8" s="44"/>
      <c r="R8" s="45"/>
      <c r="S8" s="46"/>
      <c r="T8" s="47"/>
      <c r="U8" s="47"/>
      <c r="V8" s="48">
        <f t="shared" ref="V8" si="8">L8+M8+N8+O8+P8+S8+R8+T8+U8+Q8</f>
        <v>72994.282827834104</v>
      </c>
      <c r="W8" s="49">
        <f>V8/4+1888.7</f>
        <v>20137.270706958527</v>
      </c>
      <c r="X8" s="50"/>
      <c r="Y8" s="49">
        <f t="shared" ref="Y8" si="9">(L8+N8+O8+P8+Q8+R8)/4+819</f>
        <v>17713.740706958524</v>
      </c>
      <c r="Z8" s="51">
        <f t="shared" ref="Z8" si="10">(L8+N8+O8+P8+Q8+R8)/4</f>
        <v>16894.740706958524</v>
      </c>
      <c r="AA8" s="49">
        <v>18248.570706958526</v>
      </c>
    </row>
  </sheetData>
  <mergeCells count="17">
    <mergeCell ref="Q6:Q7"/>
    <mergeCell ref="T3:T7"/>
    <mergeCell ref="U3:U7"/>
    <mergeCell ref="V3:V7"/>
    <mergeCell ref="X3:X7"/>
    <mergeCell ref="Y3:Y7"/>
    <mergeCell ref="Z3:Z7"/>
    <mergeCell ref="A1:J1"/>
    <mergeCell ref="H3:J3"/>
    <mergeCell ref="K3:K7"/>
    <mergeCell ref="L3:Q3"/>
    <mergeCell ref="R3:R7"/>
    <mergeCell ref="S3:S7"/>
    <mergeCell ref="A4:I4"/>
    <mergeCell ref="C6:E6"/>
    <mergeCell ref="H6:J6"/>
    <mergeCell ref="L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2024-02-15T04:27:03Z</dcterms:created>
  <dcterms:modified xsi:type="dcterms:W3CDTF">2024-02-15T04:29:46Z</dcterms:modified>
</cp:coreProperties>
</file>